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S:\Projects\AZ\19-01-014 - Scottsdale USD - Cherokee ES Rebuild Remodel\CONSTRUCTION FILES\Pay Applications\"/>
    </mc:Choice>
  </mc:AlternateContent>
  <xr:revisionPtr revIDLastSave="0" documentId="8_{E2C04D36-B5A4-464B-AC7E-27C8ED6649B4}" xr6:coauthVersionLast="43" xr6:coauthVersionMax="43" xr10:uidLastSave="{00000000-0000-0000-0000-000000000000}"/>
  <bookViews>
    <workbookView xWindow="20370" yWindow="-2865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0" i="1" l="1"/>
  <c r="F219" i="1"/>
  <c r="I24" i="1"/>
  <c r="H24" i="1"/>
  <c r="G24" i="1"/>
  <c r="E24" i="1" l="1"/>
  <c r="I225" i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I207" i="1"/>
  <c r="H207" i="1"/>
  <c r="G207" i="1"/>
  <c r="E207" i="1" l="1"/>
  <c r="E29" i="1"/>
  <c r="E131" i="1"/>
  <c r="E37" i="1"/>
  <c r="E139" i="1"/>
  <c r="E189" i="1"/>
  <c r="E215" i="1"/>
  <c r="E117" i="1"/>
  <c r="E161" i="1"/>
  <c r="E178" i="1"/>
  <c r="I194" i="1"/>
  <c r="H194" i="1"/>
  <c r="G194" i="1"/>
  <c r="I172" i="1"/>
  <c r="H172" i="1"/>
  <c r="G172" i="1"/>
  <c r="E194" i="1" l="1"/>
  <c r="E172" i="1"/>
  <c r="G45" i="1"/>
  <c r="H45" i="1"/>
  <c r="H216" i="1" s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E169" i="1" s="1"/>
  <c r="I169" i="1"/>
  <c r="E87" i="1" l="1"/>
  <c r="E45" i="1"/>
  <c r="G216" i="1"/>
  <c r="E102" i="1"/>
  <c r="E150" i="1"/>
  <c r="I216" i="1"/>
  <c r="G15" i="1"/>
  <c r="H15" i="1"/>
  <c r="E216" i="1" l="1"/>
  <c r="F45" i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<sst xmlns="http://schemas.openxmlformats.org/spreadsheetml/2006/main" count="410" uniqueCount="398">
  <si>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</si>
  <si>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</si>
  <si>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</si>
  <si>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</si>
  <si>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</si>
  <si>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</si>
  <si>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</si>
  <si>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</si>
  <si>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</si>
  <si>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</si>
  <si>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</si>
  <si>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</si>
  <si>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</si>
  <si>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</si>
  <si>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</si>
  <si>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</si>
  <si>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</si>
  <si>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</si>
  <si>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</si>
  <si>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</si>
  <si>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</si>
  <si>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</si>
  <si>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</si>
  <si>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</si>
  <si>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</si>
  <si>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</si>
  <si>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</si>
  <si>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</si>
  <si>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</si>
  <si>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</si>
  <si>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</si>
  <si>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</si>
  <si>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</si>
  <si>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</si>
  <si>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</si>
  <si>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</si>
  <si>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</si>
  <si>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</si>
  <si>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</si>
  <si>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</si>
  <si>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</si>
  <si>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</si>
  <si>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</si>
  <si>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</si>
  <si>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</si>
  <si>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</si>
  <si>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</si>
  <si>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</si>
  <si>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</si>
  <si>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</si>
  <si>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</si>
  <si>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</si>
  <si>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</si>
  <si>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</si>
  <si>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</si>
  <si>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</si>
  <si>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</si>
  <si>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</si>
  <si>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</si>
  <si>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</si>
  <si>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</si>
  <si>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</si>
  <si>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</si>
  <si>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</si>
  <si>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</si>
  <si>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</si>
  <si>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</si>
  <si>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</si>
  <si>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</si>
  <si>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</si>
  <si>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</si>
  <si>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</si>
  <si>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</si>
  <si>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</si>
  <si>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</si>
  <si>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</si>
  <si>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</si>
  <si>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</si>
  <si>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</si>
  <si>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</si>
  <si>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</si>
  <si>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</si>
  <si>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</si>
  <si>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</si>
  <si>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</si>
  <si>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</si>
  <si>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</si>
  <si>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</si>
  <si>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</si>
  <si>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</si>
  <si>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</si>
  <si>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</si>
  <si>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</si>
  <si>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</si>
  <si>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</si>
  <si>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</si>
  <si>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</si>
  <si>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</si>
  <si>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</si>
  <si>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</si>
  <si>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</si>
  <si>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</si>
  <si>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</si>
  <si>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</si>
  <si>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</si>
  <si>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</si>
  <si>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</si>
  <si>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</si>
  <si>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</si>
  <si>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</si>
  <si>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</si>
  <si>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</si>
  <si>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</si>
  <si>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</si>
  <si>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</si>
  <si>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</si>
  <si>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</si>
  <si>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</si>
  <si>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</si>
  <si>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</si>
  <si>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</si>
  <si>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</si>
  <si>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</si>
  <si>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</si>
  <si>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</si>
  <si>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</si>
  <si>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</si>
  <si>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</si>
  <si>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</si>
  <si>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</si>
  <si>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</si>
  <si>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</si>
  <si>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</si>
  <si>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</si>
  <si>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</si>
  <si>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</si>
  <si>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</si>
  <si>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</si>
  <si>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</si>
  <si>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</si>
  <si>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</si>
  <si>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</si>
  <si>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</si>
  <si>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</si>
  <si>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</si>
  <si>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</si>
  <si>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</si>
  <si>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</si>
  <si>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</si>
  <si>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</si>
  <si>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</si>
  <si>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</si>
  <si>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</si>
  <si>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</si>
  <si>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</si>
  <si>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</si>
  <si>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</si>
  <si>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</si>
  <si>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</si>
  <si>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</si>
  <si>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</si>
  <si>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</si>
  <si>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</si>
  <si>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</si>
  <si>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</si>
  <si>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</si>
  <si>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</si>
  <si>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</si>
  <si>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</si>
  <si>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</si>
  <si>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</si>
  <si>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</si>
  <si>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</si>
  <si>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</si>
  <si>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</si>
  <si>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</si>
  <si>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</si>
  <si>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</si>
  <si>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</si>
  <si>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</si>
  <si>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</si>
  <si>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</si>
  <si>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</si>
  <si>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</si>
  <si>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</si>
  <si>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</si>
  <si>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</si>
  <si>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</si>
  <si>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</si>
  <si>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</si>
  <si>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</si>
  <si>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</si>
  <si>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</si>
  <si>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</si>
  <si>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</si>
  <si>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</si>
  <si>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</si>
  <si>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</si>
  <si>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</si>
  <si>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</si>
  <si>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</si>
  <si>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</si>
  <si>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</si>
  <si>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</si>
  <si>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</si>
  <si>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</si>
  <si>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</si>
  <si>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</si>
  <si>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</si>
  <si>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</si>
  <si>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</si>
  <si>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</si>
  <si>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</si>
  <si>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</si>
  <si>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</si>
  <si>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</si>
  <si>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</si>
  <si>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</si>
  <si>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</si>
  <si>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</si>
  <si>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</si>
  <si>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</si>
  <si>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</si>
  <si>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</si>
  <si>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</si>
  <si>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</si>
  <si>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</si>
  <si>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</si>
  <si>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</si>
  <si>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</si>
  <si>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</si>
  <si>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</si>
  <si>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</si>
  <si>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</si>
  <si>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</si>
  <si>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</si>
  <si>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</si>
  <si>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</si>
  <si>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</si>
  <si>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</si>
  <si>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</si>
  <si>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</si>
  <si>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</si>
  <si>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</si>
  <si>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</si>
  <si>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</si>
  <si>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</si>
  <si>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</si>
  <si>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</si>
  <si>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</si>
  <si>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</si>
  <si>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</si>
  <si>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</si>
  <si>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</si>
  <si>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</si>
  <si>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</si>
  <si>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</si>
  <si>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</si>
  <si>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</si>
  <si>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</si>
  <si>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</si>
  <si>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</si>
  <si>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</si>
  <si>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</si>
  <si>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</si>
  <si>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</si>
  <si>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</si>
  <si>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</si>
  <si>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</si>
  <si>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</si>
  <si>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</si>
  <si>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</si>
  <si>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</si>
  <si>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</si>
  <si>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</si>
  <si>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</si>
  <si>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</si>
  <si>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</si>
  <si>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</si>
  <si>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</si>
  <si>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</si>
  <si>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</si>
  <si>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</si>
  <si>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</si>
  <si>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</si>
  <si>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</si>
  <si>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</si>
  <si>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</si>
  <si>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</si>
  <si>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</si>
  <si>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</si>
  <si>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</si>
  <si>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</si>
  <si>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</si>
  <si>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</si>
  <si>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</si>
  <si>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</si>
  <si>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</si>
  <si>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</si>
  <si>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</si>
  <si>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</si>
  <si>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</si>
  <si>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</si>
  <si>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</si>
  <si>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</si>
  <si>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</si>
  <si>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</si>
  <si>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</si>
  <si>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</si>
  <si>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</si>
  <si>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</si>
  <si>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</si>
  <si>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</si>
  <si>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</si>
  <si>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</si>
  <si>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</si>
  <si>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</si>
  <si>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</si>
  <si>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</si>
  <si>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</si>
  <si>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</si>
  <si>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</si>
  <si>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</si>
  <si>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</si>
  <si>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</si>
  <si>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</si>
  <si>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</si>
  <si>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</si>
  <si>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</si>
  <si>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</si>
  <si>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</si>
  <si>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</si>
  <si>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</si>
  <si>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</si>
  <si>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</si>
  <si>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</si>
  <si>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</si>
  <si>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</si>
  <si>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</si>
  <si>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</si>
  <si>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</si>
  <si>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</si>
  <si>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</si>
  <si>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</si>
  <si>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</si>
  <si>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</si>
  <si>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</si>
  <si>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</si>
  <si>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</si>
  <si>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</si>
  <si>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</si>
  <si>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</si>
  <si>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</si>
  <si>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</si>
  <si>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</si>
  <si>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</si>
  <si>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</si>
  <si>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</si>
  <si>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</si>
  <si>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</si>
  <si>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</si>
  <si>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</si>
  <si>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</si>
  <si>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</si>
  <si>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</si>
  <si>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</si>
  <si>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</si>
  <si>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</si>
  <si>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</si>
  <si>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</si>
  <si>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</si>
  <si>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</si>
  <si>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</si>
  <si>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</si>
  <si>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</si>
  <si>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</si>
  <si>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</si>
  <si>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</si>
  <si>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</si>
  <si>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</si>
  <si>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</si>
  <si>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</si>
  <si>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</si>
  <si>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</si>
  <si>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</si>
  <si>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</si>
  <si>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</si>
  <si>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</si>
  <si>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</si>
  <si>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</si>
  <si>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</si>
  <si>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</si>
  <si>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</si>
  <si>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Scottsdale Unified School District</t>
  </si>
  <si>
    <t>Maricopa</t>
  </si>
  <si>
    <t>Orcutt Winslow</t>
  </si>
  <si>
    <t>Maricopa County, Paradise Valley</t>
  </si>
  <si>
    <t>CORE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</si>
</sst>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view="pageLayout" topLeftCell="B1" zoomScale="80" zoomScaleNormal="100" zoomScaleSheetLayoutView="100" zoomScalePageLayoutView="80" workbookViewId="0">
      <selection activeCell="K7" sqref="K7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4"/>
      <c r="B1" s="344"/>
      <c r="C1" s="344"/>
      <c r="D1" s="345"/>
      <c r="E1" s="351" t="s">
        <v>383</v>
      </c>
      <c r="F1" s="352"/>
      <c r="G1" s="352"/>
      <c r="H1" s="352"/>
      <c r="I1" s="352"/>
      <c r="J1" s="353"/>
    </row>
    <row r="2" spans="1:137" s="1" customFormat="1">
      <c r="A2" s="346" t="s">
        <v>386</v>
      </c>
      <c r="B2" s="347"/>
      <c r="C2" s="347"/>
      <c r="D2" s="348"/>
      <c r="E2" s="357" t="s">
        <v>198</v>
      </c>
      <c r="F2" s="347"/>
      <c r="G2" s="347"/>
      <c r="H2" s="347"/>
      <c r="I2" s="347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4"/>
      <c r="F3" s="355"/>
      <c r="G3" s="355"/>
      <c r="H3" s="355"/>
      <c r="I3" s="355"/>
      <c r="J3" s="356"/>
      <c r="N3" s="105"/>
    </row>
    <row r="4" spans="1:137" ht="4.5" customHeight="1" thickBot="1">
      <c r="A4" s="349"/>
      <c r="B4" s="349"/>
      <c r="C4" s="349"/>
      <c r="D4" s="349"/>
      <c r="E4" s="349"/>
      <c r="F4" s="349"/>
      <c r="G4" s="349"/>
      <c r="H4" s="349"/>
      <c r="I4" s="349"/>
      <c r="J4" s="350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39" t="s">
        <v>393</v>
      </c>
      <c r="F5" s="340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43"/>
      <c r="F6" s="342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41" t="s">
        <v>395</v>
      </c>
      <c r="F7" s="342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41" t="s">
        <v>397</v>
      </c>
      <c r="F8" s="342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41" t="s">
        <v>394</v>
      </c>
      <c r="F9" s="342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3"/>
      <c r="F10" s="342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60"/>
      <c r="F11" s="361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2" t="s">
        <v>396</v>
      </c>
      <c r="F12" s="363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23040730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35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>
        <v>1</v>
      </c>
      <c r="F20" s="319"/>
      <c r="G20" s="246">
        <v>26679</v>
      </c>
      <c r="H20" s="246">
        <v>1123</v>
      </c>
      <c r="I20" s="247">
        <v>198</v>
      </c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>
        <v>1</v>
      </c>
      <c r="F21" s="319" t="str">
        <f>IFERROR((#REF!+G21/#REF!),"")</f>
        <v/>
      </c>
      <c r="G21" s="246">
        <v>228166</v>
      </c>
      <c r="H21" s="246">
        <v>7913</v>
      </c>
      <c r="I21" s="247">
        <v>1830</v>
      </c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265909</v>
      </c>
      <c r="F24" s="179" t="str">
        <f>IFERROR((#REF!/#REF!),"")</f>
        <v/>
      </c>
      <c r="G24" s="180">
        <f>SUM(G20:G23)</f>
        <v>254845</v>
      </c>
      <c r="H24" s="180">
        <f t="shared" ref="H24:I24" si="0">SUM(H20:H23)</f>
        <v>9036</v>
      </c>
      <c r="I24" s="180">
        <f t="shared" si="0"/>
        <v>2028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>
        <v>50430</v>
      </c>
      <c r="H26" s="251">
        <v>4650</v>
      </c>
      <c r="I26" s="252">
        <v>850</v>
      </c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>
        <v>565361</v>
      </c>
      <c r="H27" s="251">
        <v>1280</v>
      </c>
      <c r="I27" s="252">
        <v>5115</v>
      </c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>
        <v>7675</v>
      </c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635361</v>
      </c>
      <c r="F29" s="179" t="str">
        <f>IFERROR((#REF!/#REF!),"")</f>
        <v/>
      </c>
      <c r="G29" s="53">
        <f>SUM(G26:G28)</f>
        <v>623466</v>
      </c>
      <c r="H29" s="53">
        <f>SUM(H26:H28)</f>
        <v>5930</v>
      </c>
      <c r="I29" s="53">
        <f>SUM(I26:I28)</f>
        <v>5965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>
        <v>686500</v>
      </c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>
        <v>47986</v>
      </c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734486</v>
      </c>
      <c r="F37" s="148" t="str">
        <f>IFERROR((#REF!/#REF!),"")</f>
        <v/>
      </c>
      <c r="G37" s="52">
        <f>SUM(G31:G36)</f>
        <v>734486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>
        <v>1337725</v>
      </c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>
        <v>105985</v>
      </c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1443710</v>
      </c>
      <c r="F45" s="148" t="str">
        <f>IFERROR((#REF!/#REF!),"")</f>
        <v/>
      </c>
      <c r="G45" s="53">
        <f>SUM(G39:G44)</f>
        <v>1443710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>
        <v>1139278</v>
      </c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1139278</v>
      </c>
      <c r="F52" s="148" t="str">
        <f>IFERROR((#REF!/#REF!),"")</f>
        <v/>
      </c>
      <c r="G52" s="53">
        <f>SUM(G47:G51)</f>
        <v>1139278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>
        <v>70011</v>
      </c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>
        <v>50000</v>
      </c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>
        <v>297189</v>
      </c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417200</v>
      </c>
      <c r="F59" s="189" t="str">
        <f>IFERROR((#REF!/#REF!),"")</f>
        <v/>
      </c>
      <c r="G59" s="190">
        <f>SUM(G54:G58)</f>
        <v>417200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>
        <v>35075</v>
      </c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>
        <v>41000</v>
      </c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>
        <v>615754</v>
      </c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>
        <v>113240</v>
      </c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>
        <v>16550</v>
      </c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>
        <v>44655</v>
      </c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>
        <v>3200</v>
      </c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>
        <v>1</v>
      </c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869474</v>
      </c>
      <c r="F75" s="179" t="str">
        <f>IFERROR((#REF!/#REF!),"")</f>
        <v/>
      </c>
      <c r="G75" s="152">
        <f>SUM(G61:G74)</f>
        <v>869474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>
        <v>477107</v>
      </c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>
        <v>61416</v>
      </c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>
        <v>18350</v>
      </c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>
        <v>164320</v>
      </c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721193</v>
      </c>
      <c r="F87" s="179" t="str">
        <f>IFERROR((#REF!/#REF!),"")</f>
        <v/>
      </c>
      <c r="G87" s="152">
        <f>SUM(G77:G86)</f>
        <v>721193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>
        <v>101929</v>
      </c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>
        <v>951224</v>
      </c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>
        <v>210357</v>
      </c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>
        <v>95970</v>
      </c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>
        <v>273355</v>
      </c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>
        <v>230421</v>
      </c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>
        <v>22507</v>
      </c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1885763</v>
      </c>
      <c r="F102" s="179" t="str">
        <f>IFERROR((#REF!/#REF!),"")</f>
        <v/>
      </c>
      <c r="G102" s="152">
        <f>SUM(G89:G101)</f>
        <v>1885763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>
        <v>42102</v>
      </c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>
        <v>84420</v>
      </c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>
        <v>51710</v>
      </c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>
        <v>3166</v>
      </c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>
        <v>97235</v>
      </c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>
        <v>5335</v>
      </c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>
        <v>6051</v>
      </c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>
        <v>3165</v>
      </c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>
        <v>182100</v>
      </c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>
        <v>5000</v>
      </c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480284</v>
      </c>
      <c r="F117" s="179" t="str">
        <f>IFERROR((#REF!/#REF!),"")</f>
        <v/>
      </c>
      <c r="G117" s="152">
        <f>SUM(G104:G116)</f>
        <v>480284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>
        <v>116023</v>
      </c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>
        <v>144305</v>
      </c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>
        <v>24650</v>
      </c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>
        <v>33658</v>
      </c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>
        <v>299621</v>
      </c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>
        <v>39351</v>
      </c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657608</v>
      </c>
      <c r="F131" s="148" t="str">
        <f>IFERROR((#REF!/#REF!),"")</f>
        <v/>
      </c>
      <c r="G131" s="52">
        <f>SUM(G119:G130)</f>
        <v>657608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>
        <v>20780</v>
      </c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20780</v>
      </c>
      <c r="F139" s="179" t="str">
        <f>IFERROR((#REF!/#REF!),"")</f>
        <v/>
      </c>
      <c r="G139" s="152">
        <f>SUM(G133:G138)</f>
        <v>20780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>
        <v>156650</v>
      </c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156650</v>
      </c>
      <c r="F153" s="148" t="str">
        <f>IFERROR((#REF!/#REF!),"")</f>
        <v/>
      </c>
      <c r="G153" s="52">
        <f>SUM(G152:G152)</f>
        <v>156650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>
        <v>726805</v>
      </c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726805</v>
      </c>
      <c r="F161" s="179" t="str">
        <f>IFERROR((#REF!/#REF!),"")</f>
        <v/>
      </c>
      <c r="G161" s="152">
        <f>SUM(G155:G160)</f>
        <v>726805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>
        <v>1575458</v>
      </c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1575458</v>
      </c>
      <c r="F169" s="179" t="str">
        <f>IFERROR((#REF!/#REF!),"")</f>
        <v/>
      </c>
      <c r="G169" s="152">
        <f>SUM(G163:G168)</f>
        <v>1575458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>
        <v>238469</v>
      </c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238469</v>
      </c>
      <c r="F172" s="148" t="str">
        <f>IFERROR((#REF!/#REF!),"")</f>
        <v/>
      </c>
      <c r="G172" s="53">
        <f>SUM(G171:G171)</f>
        <v>238469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>
        <v>1698077</v>
      </c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1698077</v>
      </c>
      <c r="F178" s="148" t="str">
        <f>IFERROR((#REF!/#REF!),"")</f>
        <v/>
      </c>
      <c r="G178" s="152">
        <f>SUM(G174:G177)</f>
        <v>1698077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>
        <v>87748</v>
      </c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87748</v>
      </c>
      <c r="F184" s="148" t="str">
        <f>IFERROR((#REF!/#REF!),"")</f>
        <v/>
      </c>
      <c r="G184" s="52">
        <f t="shared" ref="G184:I184" si="1">SUM(G180:G183)</f>
        <v>87748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>
        <v>161562</v>
      </c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161562</v>
      </c>
      <c r="F189" s="148" t="str">
        <f>IFERROR((#REF!/#REF!),"")</f>
        <v/>
      </c>
      <c r="G189" s="52">
        <f>SUM(G186:G188)</f>
        <v>161562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>
        <v>1</v>
      </c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>
        <v>1</v>
      </c>
      <c r="F198" s="323" t="str">
        <f>IFERROR((#REF!+G198/#REF!),"")</f>
        <v/>
      </c>
      <c r="G198" s="251">
        <v>890536</v>
      </c>
      <c r="H198" s="251">
        <v>160332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>
        <v>1</v>
      </c>
      <c r="F199" s="323" t="str">
        <f>IFERROR((#REF!+G199/#REF!),"")</f>
        <v/>
      </c>
      <c r="G199" s="251">
        <v>693100</v>
      </c>
      <c r="H199" s="251">
        <v>229700</v>
      </c>
      <c r="I199" s="252">
        <v>57400</v>
      </c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>
        <v>5455</v>
      </c>
      <c r="H201" s="251">
        <v>5445</v>
      </c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>
        <v>230700</v>
      </c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>
        <v>529797</v>
      </c>
      <c r="H206" s="261">
        <v>32280</v>
      </c>
      <c r="I206" s="262">
        <v>16500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2851245</v>
      </c>
      <c r="F207" s="148" t="str">
        <f>IFERROR((#REF!/#REF!),"")</f>
        <v/>
      </c>
      <c r="G207" s="180">
        <f>SUM(G196:G206)</f>
        <v>2349588</v>
      </c>
      <c r="H207" s="180">
        <f>SUM(H196:H206)</f>
        <v>427757</v>
      </c>
      <c r="I207" s="206">
        <f>SUM(I196:I206)</f>
        <v>73900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>
        <v>1</v>
      </c>
      <c r="F209" s="323" t="str">
        <f>IFERROR((#REF!+G209/#REF!),"")</f>
        <v/>
      </c>
      <c r="G209" s="251">
        <v>645847</v>
      </c>
      <c r="H209" s="251"/>
      <c r="I209" s="252">
        <v>263735</v>
      </c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>
        <v>95050</v>
      </c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1004632</v>
      </c>
      <c r="F215" s="148" t="str">
        <f>IFERROR((#REF!/#REF!),"")</f>
        <v/>
      </c>
      <c r="G215" s="180">
        <f>SUM(G209:G214)</f>
        <v>740897</v>
      </c>
      <c r="H215" s="180">
        <f>SUM(H209:H214)</f>
        <v>0</v>
      </c>
      <c r="I215" s="206">
        <f>SUM(I209:I214)</f>
        <v>263735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17771692</v>
      </c>
      <c r="F216" s="170"/>
      <c r="G216" s="72">
        <f>SUM(G24,G29,G37,G45,G52,G59,G75,G87,G102,G117,G131,G139,G145,G150,G153,G161,G169,G172,G178,G184,G189,G194,G207,G215)</f>
        <v>16983341</v>
      </c>
      <c r="H216" s="72">
        <f>SUM(H24,H29,H37,H45,H52,H59,H75,H87,H102,H117,H131,H139,H145,H150,H153,H161,H169,H172,H178,H184,H189,H194,H207,H215)</f>
        <v>442723</v>
      </c>
      <c r="I216" s="72">
        <f>SUM(I24,I29,I37,I45,I52,I59,I75,I87,I102,I117,I131,I139,I145,I150,I153,I161,I169,I172,I178,I184,I189,I194,I207,I215)</f>
        <v>345628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4.7619064152915294E-2</v>
      </c>
      <c r="C218" s="35" t="s">
        <v>172</v>
      </c>
      <c r="D218" s="14"/>
      <c r="E218" s="77"/>
      <c r="F218" s="331">
        <f t="shared" si="2"/>
        <v>1097178</v>
      </c>
      <c r="G218" s="302">
        <v>1045420</v>
      </c>
      <c r="H218" s="303">
        <v>29186</v>
      </c>
      <c r="I218" s="303">
        <v>22572</v>
      </c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1403307</v>
      </c>
      <c r="G220" s="302">
        <v>1287108</v>
      </c>
      <c r="H220" s="303">
        <v>65524</v>
      </c>
      <c r="I220" s="303">
        <v>50675</v>
      </c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3.0000004340140263E-2</v>
      </c>
      <c r="C221" s="36" t="s">
        <v>173</v>
      </c>
      <c r="D221" s="37"/>
      <c r="E221" s="78"/>
      <c r="F221" s="323">
        <f t="shared" si="2"/>
        <v>691222</v>
      </c>
      <c r="G221" s="302">
        <v>658615</v>
      </c>
      <c r="H221" s="303">
        <v>18387</v>
      </c>
      <c r="I221" s="303">
        <v>14220</v>
      </c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1.5999970487046201E-2</v>
      </c>
      <c r="C222" s="38" t="s">
        <v>174</v>
      </c>
      <c r="D222" s="37"/>
      <c r="E222" s="79"/>
      <c r="F222" s="323">
        <f t="shared" si="2"/>
        <v>368651</v>
      </c>
      <c r="G222" s="304">
        <v>351260</v>
      </c>
      <c r="H222" s="305">
        <v>9806</v>
      </c>
      <c r="I222" s="305">
        <v>7585</v>
      </c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2.0053921902648049E-2</v>
      </c>
      <c r="C223" s="40" t="s">
        <v>175</v>
      </c>
      <c r="D223" s="37"/>
      <c r="E223" s="79"/>
      <c r="F223" s="323">
        <f t="shared" si="2"/>
        <v>462057</v>
      </c>
      <c r="G223" s="304">
        <v>440261</v>
      </c>
      <c r="H223" s="305">
        <v>12290</v>
      </c>
      <c r="I223" s="305">
        <v>9506</v>
      </c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5.4105186771426082E-2</v>
      </c>
      <c r="C224" s="41" t="s">
        <v>176</v>
      </c>
      <c r="D224" s="37"/>
      <c r="E224" s="80"/>
      <c r="F224" s="325">
        <f t="shared" si="2"/>
        <v>1246623</v>
      </c>
      <c r="G224" s="306">
        <v>1187816</v>
      </c>
      <c r="H224" s="307">
        <v>33161</v>
      </c>
      <c r="I224" s="307">
        <v>25646</v>
      </c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5269038</v>
      </c>
      <c r="F225" s="171"/>
      <c r="G225" s="43">
        <f>SUM(G217:G224)</f>
        <v>4970480</v>
      </c>
      <c r="H225" s="43">
        <f t="shared" ref="H225:I225" si="4">SUM(H217:H224)</f>
        <v>168354</v>
      </c>
      <c r="I225" s="43">
        <f t="shared" si="4"/>
        <v>130204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58">
        <f>E216+E225</f>
        <v>23040730</v>
      </c>
      <c r="F226" s="359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Values&amp;R12/4/2020</oddHeader>
    <oddFooter>&amp;RPage &amp;P of &amp;N</oddFooter>
  </headerFooter>
  <ignoredErrors>
    <ignoredError sqref="B26 B33:B34 B41:B43 B48:B49 B54:B56 B61:B65 B89:B92 B104:B109 B119 B133:B134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4D5F511C93F14AA79F28ADF4CFC33D" ma:contentTypeVersion="10" ma:contentTypeDescription="Create a new document." ma:contentTypeScope="" ma:versionID="a0d1bd881755303d6f2900931eb24bf7">
  <xsd:schema xmlns:xsd="http://www.w3.org/2001/XMLSchema" xmlns:xs="http://www.w3.org/2001/XMLSchema" xmlns:p="http://schemas.microsoft.com/office/2006/metadata/properties" xmlns:ns3="167b6896-9cc5-493a-88bf-d73f10c4b72a" targetNamespace="http://schemas.microsoft.com/office/2006/metadata/properties" ma:root="true" ma:fieldsID="8d3eba8a20db71d98f6db15350c9aa67" ns3:_="">
    <xsd:import namespace="167b6896-9cc5-493a-88bf-d73f10c4b72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b6896-9cc5-493a-88bf-d73f10c4b7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49637F-ED46-4A58-B4AE-3BE7846E1CB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167b6896-9cc5-493a-88bf-d73f10c4b72a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6671DA8-C67B-417C-803E-1807EF11B8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FD4C03-256C-489E-86EA-DF57E934D1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7b6896-9cc5-493a-88bf-d73f10c4b7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John Tomasson</cp:lastModifiedBy>
  <cp:lastPrinted>2021-03-06T15:55:28Z</cp:lastPrinted>
  <dcterms:created xsi:type="dcterms:W3CDTF">2006-08-31T18:48:44Z</dcterms:created>
  <dcterms:modified xsi:type="dcterms:W3CDTF">2021-03-06T15:57:07Z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0x010100C14D5F511C93F14AA79F28ADF4CFC33D</vt:lpwstr>
  </property>
</Properties>
</file>